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05" activeTab="2"/>
  </bookViews>
  <sheets>
    <sheet name="Суб. на общедоступное обр." sheetId="1" r:id="rId1"/>
    <sheet name="Суб. на дошкольное обр." sheetId="2" r:id="rId2"/>
    <sheet name="Суб. Городской бюджет" sheetId="3" r:id="rId3"/>
  </sheets>
  <definedNames/>
  <calcPr fullCalcOnLoad="1"/>
</workbook>
</file>

<file path=xl/sharedStrings.xml><?xml version="1.0" encoding="utf-8"?>
<sst xmlns="http://schemas.openxmlformats.org/spreadsheetml/2006/main" count="176" uniqueCount="92">
  <si>
    <t>Расшифровка</t>
  </si>
  <si>
    <t xml:space="preserve"> к плану финансово-хозяйственной деятельности на 2017 год</t>
  </si>
  <si>
    <t>Наименование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</si>
  <si>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</si>
  <si>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</si>
  <si>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</si>
  <si>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</si>
  <si>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</si>
  <si>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</si>
  <si>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</si>
  <si>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</si>
  <si>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</si>
  <si>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</si>
  <si>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</si>
  <si>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</si>
  <si>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</si>
  <si>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Субвенции</t>
  </si>
  <si>
    <t>з/пл</t>
  </si>
  <si>
    <t>Итого по коду</t>
  </si>
  <si>
    <t>225*</t>
  </si>
  <si>
    <t>-Ремонт оргтехники</t>
  </si>
  <si>
    <t>-Ремонт  музыкального оборудования</t>
  </si>
  <si>
    <t>-ремонт и тех.обслуживание оборудования</t>
  </si>
  <si>
    <t>226</t>
  </si>
  <si>
    <t>-Медосмотр пед. работников</t>
  </si>
  <si>
    <t>-Оплата за участие в семинарах, курсах повышен. Квалиф., конференциях, пед. Работников</t>
  </si>
  <si>
    <t>-Подписка для органи. Деят пед.работников</t>
  </si>
  <si>
    <t>приобретение программного обеспечения</t>
  </si>
  <si>
    <t>310*</t>
  </si>
  <si>
    <t>-спортивное оборудование, инвентарь</t>
  </si>
  <si>
    <t>-музыкальные инструменты</t>
  </si>
  <si>
    <t>-мебель для организации учебно-образоват. процесса</t>
  </si>
  <si>
    <t>-копировально-множит. и ВТ для организ. деятельности пед.работников</t>
  </si>
  <si>
    <t>340*</t>
  </si>
  <si>
    <t>ВСЕГО  по учреждению</t>
  </si>
  <si>
    <t>медик</t>
  </si>
  <si>
    <t>канцел. принадл.</t>
  </si>
  <si>
    <t>-Интернет</t>
  </si>
  <si>
    <t>-Веб-сайт</t>
  </si>
  <si>
    <t>-Заправка картриджей</t>
  </si>
  <si>
    <t>-Ремонт мебели, используемой воспитанниками, рабочего  места пед.работника</t>
  </si>
  <si>
    <t>Субвенции на общедоступное и бесплатное образование МАДОУ № 81 на 2017 год</t>
  </si>
  <si>
    <t>Субвенции на  дошкольное образование на 2017 год (передача полномочий)  МАДОУ № 81 на 2017 год</t>
  </si>
  <si>
    <t>212</t>
  </si>
  <si>
    <t>пособие до 3-х лет</t>
  </si>
  <si>
    <t>Телефон</t>
  </si>
  <si>
    <t>-связь</t>
  </si>
  <si>
    <t>-интернет</t>
  </si>
  <si>
    <t>0</t>
  </si>
  <si>
    <t>223</t>
  </si>
  <si>
    <t>-электроснабжение</t>
  </si>
  <si>
    <t>-теплоснабжение</t>
  </si>
  <si>
    <t>-водоснабжение и стоки</t>
  </si>
  <si>
    <t>225</t>
  </si>
  <si>
    <t>-Пожарный мониторинг</t>
  </si>
  <si>
    <t>-Дополнительное обслуживание</t>
  </si>
  <si>
    <t>-ОПС</t>
  </si>
  <si>
    <t>-Аварийное обслуживание</t>
  </si>
  <si>
    <t>-ТБО(вывоз мусора)</t>
  </si>
  <si>
    <t>-Дератизация</t>
  </si>
  <si>
    <t>-Обслуживание приборов учета и ИТП</t>
  </si>
  <si>
    <t>-Поверка узлов учета теплоэнергии</t>
  </si>
  <si>
    <t>-Жилбытсервис</t>
  </si>
  <si>
    <t>-Ремонт автомобиля</t>
  </si>
  <si>
    <t>-Огнезащитная обработка, поверка обработки</t>
  </si>
  <si>
    <t>-Наружное освещение</t>
  </si>
  <si>
    <t>-Ремонты</t>
  </si>
  <si>
    <t>Подготовка к новому учебному году</t>
  </si>
  <si>
    <t>-Прочистка колодцев</t>
  </si>
  <si>
    <t>-Промывка систем отопления</t>
  </si>
  <si>
    <t>-Поверка приборов</t>
  </si>
  <si>
    <t>-Зарядка огнетушителей</t>
  </si>
  <si>
    <t>-Замеры сопротивления</t>
  </si>
  <si>
    <t>-Вневедомственная охрана</t>
  </si>
  <si>
    <t>-Медосмотр</t>
  </si>
  <si>
    <t>-Санминимум</t>
  </si>
  <si>
    <t>-Цифровая подпись</t>
  </si>
  <si>
    <t>вывоз мусора (талоны)</t>
  </si>
  <si>
    <t>-Обучение по электро.теплохозяйству</t>
  </si>
  <si>
    <t>-Обучение по охране труда</t>
  </si>
  <si>
    <t>-Обучение по пож.минимуму</t>
  </si>
  <si>
    <t>Специальная оценка услоий труда</t>
  </si>
  <si>
    <t>340</t>
  </si>
  <si>
    <t>-Строительные материалы,сантехника,хоз.товары</t>
  </si>
  <si>
    <t>-Продукты питания                                                   912 0701 0210086010 621</t>
  </si>
  <si>
    <t>-Продукты питания субвенции                           912 1003 0210075540 621</t>
  </si>
  <si>
    <t>медосмотр</t>
  </si>
  <si>
    <t>санминимум</t>
  </si>
  <si>
    <t>цифр подпись</t>
  </si>
  <si>
    <t>обучение т/эл, ПТП, охр. Труда</t>
  </si>
  <si>
    <t>спец. Оценка усл., подписка, прогр.обесп.</t>
  </si>
  <si>
    <t>Субвенции Городской бюджет   МАДОУ № 81 на 2017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</si>
</sst>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4" fontId="0" fillId="0" borderId="19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9" fontId="29" fillId="0" borderId="19" xfId="0" applyNumberFormat="1" applyFont="1" applyFill="1" applyBorder="1" applyAlignment="1">
      <alignment horizontal="left"/>
    </xf>
    <xf numFmtId="49" fontId="29" fillId="0" borderId="15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29" fillId="0" borderId="19" xfId="0" applyNumberFormat="1" applyFont="1" applyFill="1" applyBorder="1" applyAlignment="1">
      <alignment/>
    </xf>
    <xf numFmtId="49" fontId="29" fillId="0" borderId="17" xfId="0" applyNumberFormat="1" applyFon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0" fontId="0" fillId="0" borderId="0" xfId="0" applyFill="1" applyAlignment="1">
      <alignment horizontal="center"/>
    </xf>
    <xf numFmtId="0" fontId="39" fillId="0" borderId="19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8" fillId="0" borderId="17" xfId="0" applyFont="1" applyFill="1" applyBorder="1" applyAlignment="1">
      <alignment horizontal="left"/>
    </xf>
    <xf numFmtId="4" fontId="0" fillId="0" borderId="20" xfId="0" applyNumberFormat="1" applyFill="1" applyBorder="1" applyAlignment="1">
      <alignment/>
    </xf>
    <xf numFmtId="49" fontId="29" fillId="0" borderId="25" xfId="0" applyNumberFormat="1" applyFont="1" applyFill="1" applyBorder="1" applyAlignment="1">
      <alignment horizontal="left"/>
    </xf>
    <xf numFmtId="4" fontId="29" fillId="0" borderId="26" xfId="0" applyNumberFormat="1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/>
    </xf>
    <xf numFmtId="0" fontId="29" fillId="0" borderId="0" xfId="0" applyFont="1" applyFill="1" applyAlignment="1">
      <alignment horizontal="center"/>
    </xf>
    <xf numFmtId="0" fontId="40" fillId="0" borderId="2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29" fillId="0" borderId="29" xfId="0" applyNumberFormat="1" applyFont="1" applyFill="1" applyBorder="1" applyAlignment="1">
      <alignment horizontal="left"/>
    </xf>
    <xf numFmtId="4" fontId="29" fillId="0" borderId="12" xfId="0" applyNumberFormat="1" applyFont="1" applyFill="1" applyBorder="1" applyAlignment="1">
      <alignment horizontal="center"/>
    </xf>
    <xf numFmtId="4" fontId="29" fillId="0" borderId="30" xfId="0" applyNumberFormat="1" applyFont="1" applyFill="1" applyBorder="1" applyAlignment="1">
      <alignment horizontal="center"/>
    </xf>
    <xf numFmtId="0" fontId="29" fillId="0" borderId="0" xfId="0" applyFont="1" applyFill="1" applyAlignment="1">
      <alignment/>
    </xf>
    <xf numFmtId="49" fontId="29" fillId="0" borderId="20" xfId="0" applyNumberFormat="1" applyFon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29" fillId="0" borderId="12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left"/>
    </xf>
    <xf numFmtId="4" fontId="0" fillId="0" borderId="17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/>
    </xf>
    <xf numFmtId="49" fontId="41" fillId="0" borderId="17" xfId="0" applyNumberFormat="1" applyFont="1" applyFill="1" applyBorder="1" applyAlignment="1">
      <alignment horizontal="left"/>
    </xf>
    <xf numFmtId="2" fontId="0" fillId="0" borderId="28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/>
    </xf>
    <xf numFmtId="2" fontId="29" fillId="0" borderId="12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2" fontId="0" fillId="0" borderId="20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/>
    </xf>
    <xf numFmtId="49" fontId="0" fillId="0" borderId="28" xfId="0" applyNumberFormat="1" applyFill="1" applyBorder="1" applyAlignment="1">
      <alignment/>
    </xf>
    <xf numFmtId="49" fontId="0" fillId="0" borderId="28" xfId="0" applyNumberFormat="1" applyFont="1" applyFill="1" applyBorder="1" applyAlignment="1">
      <alignment wrapText="1"/>
    </xf>
    <xf numFmtId="49" fontId="0" fillId="0" borderId="20" xfId="0" applyNumberFormat="1" applyFill="1" applyBorder="1" applyAlignment="1">
      <alignment/>
    </xf>
    <xf numFmtId="49" fontId="29" fillId="0" borderId="17" xfId="0" applyNumberFormat="1" applyFont="1" applyFill="1" applyBorder="1" applyAlignment="1">
      <alignment wrapText="1"/>
    </xf>
    <xf numFmtId="49" fontId="29" fillId="0" borderId="28" xfId="0" applyNumberFormat="1" applyFont="1" applyFill="1" applyBorder="1" applyAlignment="1">
      <alignment wrapText="1"/>
    </xf>
    <xf numFmtId="2" fontId="0" fillId="0" borderId="12" xfId="0" applyNumberForma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49" fontId="29" fillId="0" borderId="17" xfId="0" applyNumberFormat="1" applyFont="1" applyFill="1" applyBorder="1" applyAlignment="1">
      <alignment horizontal="left"/>
    </xf>
    <xf numFmtId="4" fontId="0" fillId="0" borderId="17" xfId="0" applyNumberFormat="1" applyFill="1" applyBorder="1" applyAlignment="1">
      <alignment horizontal="center" vertical="center"/>
    </xf>
    <xf numFmtId="49" fontId="29" fillId="0" borderId="31" xfId="0" applyNumberFormat="1" applyFont="1" applyFill="1" applyBorder="1" applyAlignment="1">
      <alignment horizontal="left"/>
    </xf>
    <xf numFmtId="4" fontId="29" fillId="0" borderId="32" xfId="0" applyNumberFormat="1" applyFont="1" applyFill="1" applyBorder="1" applyAlignment="1">
      <alignment horizontal="center" vertical="center"/>
    </xf>
    <xf numFmtId="4" fontId="29" fillId="0" borderId="32" xfId="0" applyNumberFormat="1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4" fontId="0" fillId="0" borderId="33" xfId="0" applyNumberFormat="1" applyFill="1" applyBorder="1" applyAlignment="1">
      <alignment horizontal="center" vertical="center"/>
    </xf>
    <xf numFmtId="4" fontId="0" fillId="0" borderId="34" xfId="0" applyNumberFormat="1" applyFill="1" applyBorder="1" applyAlignment="1">
      <alignment horizontal="center"/>
    </xf>
    <xf numFmtId="49" fontId="0" fillId="0" borderId="35" xfId="0" applyNumberFormat="1" applyFill="1" applyBorder="1" applyAlignment="1">
      <alignment horizontal="left"/>
    </xf>
    <xf numFmtId="4" fontId="0" fillId="0" borderId="28" xfId="0" applyNumberForma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/>
    </xf>
    <xf numFmtId="4" fontId="29" fillId="0" borderId="19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horizontal="left"/>
    </xf>
    <xf numFmtId="0" fontId="0" fillId="0" borderId="36" xfId="0" applyNumberFormat="1" applyFill="1" applyBorder="1" applyAlignment="1">
      <alignment horizontal="left" wrapText="1"/>
    </xf>
    <xf numFmtId="4" fontId="0" fillId="0" borderId="19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0" fontId="29" fillId="0" borderId="10" xfId="0" applyFont="1" applyFill="1" applyBorder="1" applyAlignment="1">
      <alignment/>
    </xf>
    <xf numFmtId="0" fontId="39" fillId="0" borderId="19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4" fontId="0" fillId="0" borderId="23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4" fontId="0" fillId="0" borderId="37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29" fillId="0" borderId="20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left"/>
    </xf>
    <xf numFmtId="4" fontId="36" fillId="0" borderId="17" xfId="0" applyNumberFormat="1" applyFont="1" applyFill="1" applyBorder="1" applyAlignment="1">
      <alignment horizontal="center"/>
    </xf>
    <xf numFmtId="49" fontId="0" fillId="0" borderId="18" xfId="0" applyNumberFormat="1" applyFill="1" applyBorder="1" applyAlignment="1">
      <alignment horizontal="left" wrapText="1"/>
    </xf>
    <xf numFmtId="4" fontId="0" fillId="0" borderId="24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left" wrapText="1"/>
    </xf>
    <xf numFmtId="4" fontId="29" fillId="0" borderId="17" xfId="0" applyNumberFormat="1" applyFont="1" applyFill="1" applyBorder="1" applyAlignment="1">
      <alignment horizontal="center"/>
    </xf>
    <xf numFmtId="4" fontId="29" fillId="0" borderId="29" xfId="0" applyNumberFormat="1" applyFont="1" applyFill="1" applyBorder="1" applyAlignment="1">
      <alignment horizontal="center"/>
    </xf>
    <xf numFmtId="4" fontId="29" fillId="0" borderId="30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90" zoomScaleNormal="90" zoomScalePageLayoutView="0" workbookViewId="0" topLeftCell="A1">
      <pane ySplit="4" topLeftCell="A26" activePane="bottomLeft" state="frozen"/>
      <selection pane="topLeft" activeCell="A1" sqref="A1"/>
      <selection pane="bottomLeft" activeCell="A42" sqref="A42"/>
    </sheetView>
  </sheetViews>
  <sheetFormatPr defaultColWidth="9.140625" defaultRowHeight="15"/>
  <cols>
    <col min="1" max="1" width="48.421875" style="1" customWidth="1"/>
    <col min="2" max="2" width="15.7109375" style="24" customWidth="1"/>
    <col min="3" max="3" width="10.7109375" style="1" customWidth="1"/>
    <col min="4" max="4" width="10.57421875" style="1" customWidth="1"/>
    <col min="5" max="5" width="12.00390625" style="1" customWidth="1"/>
    <col min="6" max="6" width="12.57421875" style="1" customWidth="1"/>
    <col min="7" max="8" width="9.140625" style="1" customWidth="1"/>
    <col min="9" max="9" width="10.421875" style="1" customWidth="1"/>
    <col min="10" max="10" width="10.7109375" style="1" customWidth="1"/>
    <col min="11" max="16384" width="9.140625" style="1" customWidth="1"/>
  </cols>
  <sheetData>
    <row r="1" spans="1:13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2" ht="21.75" thickBot="1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ht="15.75" thickBot="1">
      <c r="A4" s="2" t="s">
        <v>2</v>
      </c>
      <c r="B4" s="91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</row>
    <row r="5" spans="1:14" ht="15">
      <c r="A5" s="6" t="s">
        <v>16</v>
      </c>
      <c r="B5" s="92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10"/>
    </row>
    <row r="6" spans="1:14" ht="15">
      <c r="A6" s="11" t="s">
        <v>17</v>
      </c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3"/>
      <c r="N6" s="10"/>
    </row>
    <row r="7" spans="1:14" ht="15">
      <c r="A7" s="14"/>
      <c r="B7" s="9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thickBot="1">
      <c r="A8" s="14"/>
      <c r="B8" s="93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.75" thickBot="1">
      <c r="A9" s="83" t="s">
        <v>18</v>
      </c>
      <c r="B9" s="84">
        <f>SUM(B7:B8)</f>
        <v>0</v>
      </c>
      <c r="C9" s="15">
        <f>SUM(C7:C8)</f>
        <v>0</v>
      </c>
      <c r="D9" s="15">
        <f aca="true" t="shared" si="0" ref="D9:N9">SUM(D7:D8)</f>
        <v>0</v>
      </c>
      <c r="E9" s="15">
        <f t="shared" si="0"/>
        <v>0</v>
      </c>
      <c r="F9" s="15">
        <f t="shared" si="0"/>
        <v>0</v>
      </c>
      <c r="G9" s="15">
        <f t="shared" si="0"/>
        <v>0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</row>
    <row r="10" spans="1:14" ht="15">
      <c r="A10" s="78">
        <v>221</v>
      </c>
      <c r="B10" s="94"/>
      <c r="C10" s="80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ht="15">
      <c r="A11" s="81" t="s">
        <v>37</v>
      </c>
      <c r="B11" s="95">
        <v>15600</v>
      </c>
      <c r="C11" s="80">
        <v>1300</v>
      </c>
      <c r="D11" s="80">
        <v>1300</v>
      </c>
      <c r="E11" s="80">
        <v>1300</v>
      </c>
      <c r="F11" s="80">
        <v>1300</v>
      </c>
      <c r="G11" s="80">
        <v>1300</v>
      </c>
      <c r="H11" s="80">
        <v>1300</v>
      </c>
      <c r="I11" s="80">
        <v>1300</v>
      </c>
      <c r="J11" s="80">
        <v>1300</v>
      </c>
      <c r="K11" s="80">
        <v>1300</v>
      </c>
      <c r="L11" s="80">
        <v>1300</v>
      </c>
      <c r="M11" s="80">
        <v>1300</v>
      </c>
      <c r="N11" s="80">
        <v>1300</v>
      </c>
    </row>
    <row r="12" spans="1:14" ht="15.75" thickBot="1">
      <c r="A12" s="81" t="s">
        <v>38</v>
      </c>
      <c r="B12" s="95"/>
      <c r="C12" s="96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</row>
    <row r="13" spans="1:14" s="50" customFormat="1" ht="15.75" thickBot="1">
      <c r="A13" s="83" t="s">
        <v>18</v>
      </c>
      <c r="B13" s="84">
        <f>SUM(B11:B12)</f>
        <v>15600</v>
      </c>
      <c r="C13" s="84">
        <f aca="true" t="shared" si="1" ref="C13:N13">SUM(C11:C12)</f>
        <v>1300</v>
      </c>
      <c r="D13" s="84">
        <f t="shared" si="1"/>
        <v>1300</v>
      </c>
      <c r="E13" s="84">
        <f t="shared" si="1"/>
        <v>1300</v>
      </c>
      <c r="F13" s="84">
        <f t="shared" si="1"/>
        <v>1300</v>
      </c>
      <c r="G13" s="84">
        <f t="shared" si="1"/>
        <v>1300</v>
      </c>
      <c r="H13" s="84">
        <f t="shared" si="1"/>
        <v>1300</v>
      </c>
      <c r="I13" s="84">
        <f t="shared" si="1"/>
        <v>1300</v>
      </c>
      <c r="J13" s="84">
        <f t="shared" si="1"/>
        <v>1300</v>
      </c>
      <c r="K13" s="84">
        <f t="shared" si="1"/>
        <v>1300</v>
      </c>
      <c r="L13" s="84">
        <f t="shared" si="1"/>
        <v>1300</v>
      </c>
      <c r="M13" s="84">
        <f t="shared" si="1"/>
        <v>1300</v>
      </c>
      <c r="N13" s="84">
        <f t="shared" si="1"/>
        <v>1300</v>
      </c>
    </row>
    <row r="14" spans="1:14" ht="15">
      <c r="A14" s="51" t="s">
        <v>19</v>
      </c>
      <c r="B14" s="9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98" t="s">
        <v>20</v>
      </c>
      <c r="B15" s="94">
        <v>5000</v>
      </c>
      <c r="C15" s="80"/>
      <c r="D15" s="16"/>
      <c r="E15" s="16"/>
      <c r="F15" s="16"/>
      <c r="G15" s="16">
        <v>5000</v>
      </c>
      <c r="H15" s="16"/>
      <c r="I15" s="16"/>
      <c r="J15" s="16"/>
      <c r="K15" s="16"/>
      <c r="L15" s="16"/>
      <c r="M15" s="16"/>
      <c r="N15" s="16"/>
    </row>
    <row r="16" spans="1:14" ht="15">
      <c r="A16" s="98" t="s">
        <v>21</v>
      </c>
      <c r="B16" s="94"/>
      <c r="C16" s="80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15">
      <c r="A17" s="98" t="s">
        <v>39</v>
      </c>
      <c r="B17" s="94">
        <v>5000</v>
      </c>
      <c r="C17" s="80"/>
      <c r="D17" s="16">
        <v>2500</v>
      </c>
      <c r="E17" s="16"/>
      <c r="F17" s="99"/>
      <c r="G17" s="16"/>
      <c r="H17" s="16"/>
      <c r="I17" s="16"/>
      <c r="J17" s="16"/>
      <c r="K17" s="16"/>
      <c r="L17" s="16">
        <v>2500</v>
      </c>
      <c r="M17" s="16"/>
      <c r="N17" s="16"/>
    </row>
    <row r="18" spans="1:14" ht="30">
      <c r="A18" s="100" t="s">
        <v>40</v>
      </c>
      <c r="B18" s="94">
        <v>15830</v>
      </c>
      <c r="C18" s="80"/>
      <c r="D18" s="16"/>
      <c r="E18" s="16"/>
      <c r="F18" s="16">
        <v>15830</v>
      </c>
      <c r="G18" s="16"/>
      <c r="H18" s="16"/>
      <c r="I18" s="16"/>
      <c r="J18" s="16"/>
      <c r="K18" s="16"/>
      <c r="L18" s="16"/>
      <c r="M18" s="16"/>
      <c r="N18" s="16"/>
    </row>
    <row r="19" spans="1:14" ht="15.75" thickBot="1">
      <c r="A19" s="100" t="s">
        <v>22</v>
      </c>
      <c r="B19" s="94"/>
      <c r="C19" s="80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s="50" customFormat="1" ht="15.75" thickBot="1">
      <c r="A20" s="18" t="s">
        <v>18</v>
      </c>
      <c r="B20" s="84">
        <f>SUM(B14:B19)</f>
        <v>25830</v>
      </c>
      <c r="C20" s="84"/>
      <c r="D20" s="84">
        <v>2500</v>
      </c>
      <c r="E20" s="84"/>
      <c r="F20" s="84">
        <v>15830</v>
      </c>
      <c r="G20" s="84">
        <v>5000</v>
      </c>
      <c r="H20" s="84"/>
      <c r="I20" s="84"/>
      <c r="J20" s="84"/>
      <c r="K20" s="84"/>
      <c r="L20" s="84">
        <v>2500</v>
      </c>
      <c r="M20" s="84"/>
      <c r="N20" s="84"/>
    </row>
    <row r="21" spans="1:14" ht="15">
      <c r="A21" s="19" t="s">
        <v>23</v>
      </c>
      <c r="B21" s="101"/>
      <c r="C21" s="2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43" t="s">
        <v>24</v>
      </c>
      <c r="B22" s="94">
        <v>28000</v>
      </c>
      <c r="C22" s="16"/>
      <c r="D22" s="16"/>
      <c r="E22" s="16"/>
      <c r="F22" s="16"/>
      <c r="G22" s="16"/>
      <c r="H22" s="16"/>
      <c r="I22" s="16">
        <v>28000</v>
      </c>
      <c r="J22" s="16"/>
      <c r="K22" s="16"/>
      <c r="L22" s="16"/>
      <c r="M22" s="16"/>
      <c r="N22" s="16"/>
    </row>
    <row r="23" spans="1:14" ht="30">
      <c r="A23" s="102" t="s">
        <v>25</v>
      </c>
      <c r="B23" s="94">
        <f>SUM(C23:N23)</f>
        <v>0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15">
      <c r="A24" s="43" t="s">
        <v>26</v>
      </c>
      <c r="B24" s="94">
        <v>8000</v>
      </c>
      <c r="C24" s="16"/>
      <c r="D24" s="16">
        <v>8000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5.75" thickBot="1">
      <c r="A25" s="43" t="s">
        <v>27</v>
      </c>
      <c r="B25" s="94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5.75" thickBot="1">
      <c r="A26" s="18" t="s">
        <v>18</v>
      </c>
      <c r="B26" s="84">
        <f>SUM(B22:B25)</f>
        <v>36000</v>
      </c>
      <c r="C26" s="21"/>
      <c r="D26" s="21">
        <v>8000</v>
      </c>
      <c r="E26" s="21"/>
      <c r="F26" s="21"/>
      <c r="G26" s="21"/>
      <c r="H26" s="21"/>
      <c r="I26" s="21">
        <v>28000</v>
      </c>
      <c r="J26" s="21"/>
      <c r="K26" s="21"/>
      <c r="L26" s="21"/>
      <c r="M26" s="21"/>
      <c r="N26" s="21"/>
    </row>
    <row r="27" spans="1:14" ht="15">
      <c r="A27" s="22" t="s">
        <v>28</v>
      </c>
      <c r="B27" s="10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15">
      <c r="A28" s="88" t="s">
        <v>29</v>
      </c>
      <c r="B28" s="16">
        <v>0</v>
      </c>
      <c r="C28" s="8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">
      <c r="A29" s="88" t="s">
        <v>30</v>
      </c>
      <c r="B29" s="16">
        <v>5000</v>
      </c>
      <c r="C29" s="89"/>
      <c r="D29" s="23"/>
      <c r="E29" s="23"/>
      <c r="F29" s="23"/>
      <c r="G29" s="23"/>
      <c r="H29" s="23">
        <v>5000</v>
      </c>
      <c r="I29" s="23"/>
      <c r="J29" s="23"/>
      <c r="K29" s="23"/>
      <c r="L29" s="23"/>
      <c r="M29" s="23"/>
      <c r="N29" s="23"/>
    </row>
    <row r="30" spans="1:14" ht="30">
      <c r="A30" s="100" t="s">
        <v>31</v>
      </c>
      <c r="B30" s="16">
        <v>20000</v>
      </c>
      <c r="C30" s="89"/>
      <c r="D30" s="23"/>
      <c r="E30" s="23"/>
      <c r="F30" s="23"/>
      <c r="G30" s="23"/>
      <c r="H30" s="23"/>
      <c r="I30" s="23"/>
      <c r="J30" s="23">
        <v>20000</v>
      </c>
      <c r="K30" s="23"/>
      <c r="L30" s="23"/>
      <c r="M30" s="23"/>
      <c r="N30" s="23"/>
    </row>
    <row r="31" spans="1:14" ht="30.75" thickBot="1">
      <c r="A31" s="100" t="s">
        <v>32</v>
      </c>
      <c r="B31" s="16">
        <v>30000</v>
      </c>
      <c r="C31" s="89"/>
      <c r="D31" s="23">
        <v>30000</v>
      </c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.75" thickBot="1">
      <c r="A32" s="18" t="s">
        <v>18</v>
      </c>
      <c r="B32" s="104">
        <f>SUM(B28:B31)</f>
        <v>55000</v>
      </c>
      <c r="C32" s="53"/>
      <c r="D32" s="53">
        <v>30000</v>
      </c>
      <c r="E32" s="53"/>
      <c r="F32" s="53"/>
      <c r="G32" s="53"/>
      <c r="H32" s="53">
        <v>5000</v>
      </c>
      <c r="I32" s="53"/>
      <c r="J32" s="53">
        <v>20000</v>
      </c>
      <c r="K32" s="53"/>
      <c r="L32" s="53"/>
      <c r="M32" s="53"/>
      <c r="N32" s="105"/>
    </row>
    <row r="33" spans="1:14" ht="15">
      <c r="A33" s="22" t="s">
        <v>33</v>
      </c>
      <c r="B33" s="10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5">
      <c r="A34" s="88" t="s">
        <v>36</v>
      </c>
      <c r="B34" s="94">
        <v>26001</v>
      </c>
      <c r="C34" s="89"/>
      <c r="D34" s="23"/>
      <c r="E34" s="23">
        <v>26001</v>
      </c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5.75" thickBot="1">
      <c r="A35" s="88" t="s">
        <v>35</v>
      </c>
      <c r="B35" s="94">
        <v>12000</v>
      </c>
      <c r="C35" s="89"/>
      <c r="D35" s="23">
        <v>7000</v>
      </c>
      <c r="E35" s="23"/>
      <c r="F35" s="23"/>
      <c r="G35" s="23"/>
      <c r="H35" s="23"/>
      <c r="I35" s="23">
        <v>5000</v>
      </c>
      <c r="J35" s="23"/>
      <c r="K35" s="23"/>
      <c r="L35" s="23"/>
      <c r="M35" s="23"/>
      <c r="N35" s="23"/>
    </row>
    <row r="36" spans="1:14" s="50" customFormat="1" ht="15.75" thickBot="1">
      <c r="A36" s="83" t="s">
        <v>18</v>
      </c>
      <c r="B36" s="84">
        <v>38001</v>
      </c>
      <c r="C36" s="21"/>
      <c r="D36" s="21">
        <v>7000</v>
      </c>
      <c r="E36" s="21">
        <v>26001</v>
      </c>
      <c r="F36" s="21"/>
      <c r="G36" s="21"/>
      <c r="H36" s="21"/>
      <c r="I36" s="21">
        <v>5000</v>
      </c>
      <c r="J36" s="21"/>
      <c r="K36" s="21"/>
      <c r="L36" s="21"/>
      <c r="M36" s="21"/>
      <c r="N36" s="21"/>
    </row>
    <row r="37" spans="1:14" ht="20.25" customHeight="1" thickBot="1">
      <c r="A37" s="90" t="s">
        <v>34</v>
      </c>
      <c r="B37" s="84">
        <f>B13+B20+B26+B32+B36</f>
        <v>170431</v>
      </c>
      <c r="C37" s="21">
        <v>1300</v>
      </c>
      <c r="D37" s="21">
        <f>D13+D20+D26+D32+D36</f>
        <v>48800</v>
      </c>
      <c r="E37" s="21">
        <f>E13+E36</f>
        <v>27301</v>
      </c>
      <c r="F37" s="21">
        <f>F13+F20</f>
        <v>17130</v>
      </c>
      <c r="G37" s="21">
        <f>G13+G20</f>
        <v>6300</v>
      </c>
      <c r="H37" s="21">
        <f>H13+H32</f>
        <v>6300</v>
      </c>
      <c r="I37" s="21">
        <f>I13+I26+I36</f>
        <v>34300</v>
      </c>
      <c r="J37" s="21">
        <f>J13+J32</f>
        <v>21300</v>
      </c>
      <c r="K37" s="21">
        <f>K13</f>
        <v>1300</v>
      </c>
      <c r="L37" s="21">
        <f>L13+L20</f>
        <v>3800</v>
      </c>
      <c r="M37" s="21">
        <f>M13</f>
        <v>1300</v>
      </c>
      <c r="N37" s="21">
        <f>N13</f>
        <v>1300</v>
      </c>
    </row>
  </sheetData>
  <sheetProtection/>
  <mergeCells count="3">
    <mergeCell ref="A1:M1"/>
    <mergeCell ref="A2:M2"/>
    <mergeCell ref="A3:L3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90" zoomScaleNormal="90" zoomScalePageLayoutView="0" workbookViewId="0" topLeftCell="A1">
      <pane ySplit="4" topLeftCell="A11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2.28125" style="1" customWidth="1"/>
    <col min="2" max="2" width="15.7109375" style="32" customWidth="1"/>
    <col min="3" max="3" width="10.7109375" style="1" customWidth="1"/>
    <col min="4" max="4" width="10.57421875" style="1" customWidth="1"/>
    <col min="5" max="5" width="12.00390625" style="1" customWidth="1"/>
    <col min="6" max="6" width="12.57421875" style="1" customWidth="1"/>
    <col min="7" max="7" width="10.57421875" style="1" customWidth="1"/>
    <col min="8" max="8" width="10.00390625" style="1" customWidth="1"/>
    <col min="9" max="9" width="10.421875" style="1" customWidth="1"/>
    <col min="10" max="10" width="10.7109375" style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spans="1:13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2" ht="21.75" thickBot="1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ht="15.75" thickBot="1">
      <c r="A4" s="2" t="s">
        <v>2</v>
      </c>
      <c r="B4" s="25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5" t="s">
        <v>15</v>
      </c>
    </row>
    <row r="5" spans="1:14" ht="15">
      <c r="A5" s="6" t="s">
        <v>16</v>
      </c>
      <c r="B5" s="26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10"/>
    </row>
    <row r="6" spans="1:14" ht="15">
      <c r="A6" s="11" t="s">
        <v>17</v>
      </c>
      <c r="B6" s="27"/>
      <c r="C6" s="10"/>
      <c r="D6" s="10"/>
      <c r="E6" s="10"/>
      <c r="F6" s="10"/>
      <c r="G6" s="10"/>
      <c r="H6" s="10"/>
      <c r="I6" s="10"/>
      <c r="J6" s="10"/>
      <c r="K6" s="10"/>
      <c r="L6" s="10"/>
      <c r="M6" s="13"/>
      <c r="N6" s="10"/>
    </row>
    <row r="7" spans="1:14" ht="15">
      <c r="A7" s="14"/>
      <c r="B7" s="2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5.75" thickBot="1">
      <c r="A8" s="14"/>
      <c r="B8" s="2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5">
      <c r="A9" s="35" t="s">
        <v>18</v>
      </c>
      <c r="B9" s="36">
        <f>SUM(B7:B8)</f>
        <v>0</v>
      </c>
      <c r="C9" s="37">
        <f>SUM(C7:C8)</f>
        <v>0</v>
      </c>
      <c r="D9" s="37">
        <f aca="true" t="shared" si="0" ref="D9:N9">SUM(D7:D8)</f>
        <v>0</v>
      </c>
      <c r="E9" s="37">
        <f t="shared" si="0"/>
        <v>0</v>
      </c>
      <c r="F9" s="37">
        <f t="shared" si="0"/>
        <v>0</v>
      </c>
      <c r="G9" s="37">
        <f t="shared" si="0"/>
        <v>0</v>
      </c>
      <c r="H9" s="37">
        <f t="shared" si="0"/>
        <v>0</v>
      </c>
      <c r="I9" s="37">
        <f t="shared" si="0"/>
        <v>0</v>
      </c>
      <c r="J9" s="37">
        <f t="shared" si="0"/>
        <v>0</v>
      </c>
      <c r="K9" s="37">
        <f t="shared" si="0"/>
        <v>0</v>
      </c>
      <c r="L9" s="37">
        <f t="shared" si="0"/>
        <v>0</v>
      </c>
      <c r="M9" s="37">
        <f t="shared" si="0"/>
        <v>0</v>
      </c>
      <c r="N9" s="37">
        <f t="shared" si="0"/>
        <v>0</v>
      </c>
    </row>
    <row r="10" spans="1:14" ht="15">
      <c r="A10" s="22" t="s">
        <v>43</v>
      </c>
      <c r="B10" s="31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5">
      <c r="A11" s="73" t="s">
        <v>44</v>
      </c>
      <c r="B11" s="74">
        <v>2340</v>
      </c>
      <c r="C11" s="16">
        <v>195</v>
      </c>
      <c r="D11" s="16">
        <v>195</v>
      </c>
      <c r="E11" s="16">
        <v>195</v>
      </c>
      <c r="F11" s="16">
        <v>195</v>
      </c>
      <c r="G11" s="16">
        <v>195</v>
      </c>
      <c r="H11" s="16">
        <v>195</v>
      </c>
      <c r="I11" s="16">
        <v>195</v>
      </c>
      <c r="J11" s="16">
        <v>195</v>
      </c>
      <c r="K11" s="16">
        <v>195</v>
      </c>
      <c r="L11" s="16">
        <v>195</v>
      </c>
      <c r="M11" s="16">
        <v>195</v>
      </c>
      <c r="N11" s="16">
        <v>195</v>
      </c>
    </row>
    <row r="12" spans="1:14" s="50" customFormat="1" ht="15.75" thickBot="1">
      <c r="A12" s="75" t="s">
        <v>18</v>
      </c>
      <c r="B12" s="76">
        <f>SUM(B10:B11)</f>
        <v>2340</v>
      </c>
      <c r="C12" s="77">
        <f aca="true" t="shared" si="1" ref="C12:N12">SUM(C10:C11)</f>
        <v>195</v>
      </c>
      <c r="D12" s="77">
        <f t="shared" si="1"/>
        <v>195</v>
      </c>
      <c r="E12" s="77">
        <f t="shared" si="1"/>
        <v>195</v>
      </c>
      <c r="F12" s="77">
        <f t="shared" si="1"/>
        <v>195</v>
      </c>
      <c r="G12" s="77">
        <f t="shared" si="1"/>
        <v>195</v>
      </c>
      <c r="H12" s="77">
        <f t="shared" si="1"/>
        <v>195</v>
      </c>
      <c r="I12" s="77">
        <f t="shared" si="1"/>
        <v>195</v>
      </c>
      <c r="J12" s="77">
        <f t="shared" si="1"/>
        <v>195</v>
      </c>
      <c r="K12" s="77">
        <f t="shared" si="1"/>
        <v>195</v>
      </c>
      <c r="L12" s="77">
        <f t="shared" si="1"/>
        <v>195</v>
      </c>
      <c r="M12" s="77">
        <f t="shared" si="1"/>
        <v>195</v>
      </c>
      <c r="N12" s="77">
        <f t="shared" si="1"/>
        <v>195</v>
      </c>
    </row>
    <row r="13" spans="1:14" ht="15">
      <c r="A13" s="78">
        <v>221</v>
      </c>
      <c r="B13" s="79"/>
      <c r="C13" s="80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</row>
    <row r="14" spans="1:14" ht="15.75" thickBot="1">
      <c r="A14" s="81" t="s">
        <v>45</v>
      </c>
      <c r="B14" s="82">
        <v>12800</v>
      </c>
      <c r="C14" s="80">
        <v>1066.67</v>
      </c>
      <c r="D14" s="80">
        <v>1066.67</v>
      </c>
      <c r="E14" s="80">
        <v>1066.67</v>
      </c>
      <c r="F14" s="80">
        <v>1066.67</v>
      </c>
      <c r="G14" s="80">
        <v>1066.67</v>
      </c>
      <c r="H14" s="80">
        <v>1066.67</v>
      </c>
      <c r="I14" s="80">
        <v>1066.67</v>
      </c>
      <c r="J14" s="80">
        <v>1066.67</v>
      </c>
      <c r="K14" s="80">
        <v>1066.66</v>
      </c>
      <c r="L14" s="80">
        <v>1066.66</v>
      </c>
      <c r="M14" s="80">
        <v>1066.66</v>
      </c>
      <c r="N14" s="80">
        <v>1066.66</v>
      </c>
    </row>
    <row r="15" spans="1:14" s="50" customFormat="1" ht="15.75" thickBot="1">
      <c r="A15" s="83" t="s">
        <v>18</v>
      </c>
      <c r="B15" s="29">
        <v>12800</v>
      </c>
      <c r="C15" s="84">
        <f aca="true" t="shared" si="2" ref="C15:N15">SUM(C14:C14)</f>
        <v>1066.67</v>
      </c>
      <c r="D15" s="84">
        <f t="shared" si="2"/>
        <v>1066.67</v>
      </c>
      <c r="E15" s="84">
        <f t="shared" si="2"/>
        <v>1066.67</v>
      </c>
      <c r="F15" s="84">
        <f t="shared" si="2"/>
        <v>1066.67</v>
      </c>
      <c r="G15" s="84">
        <f t="shared" si="2"/>
        <v>1066.67</v>
      </c>
      <c r="H15" s="84">
        <f t="shared" si="2"/>
        <v>1066.67</v>
      </c>
      <c r="I15" s="84">
        <f t="shared" si="2"/>
        <v>1066.67</v>
      </c>
      <c r="J15" s="84">
        <f t="shared" si="2"/>
        <v>1066.67</v>
      </c>
      <c r="K15" s="84">
        <f t="shared" si="2"/>
        <v>1066.66</v>
      </c>
      <c r="L15" s="84">
        <f t="shared" si="2"/>
        <v>1066.66</v>
      </c>
      <c r="M15" s="84">
        <f t="shared" si="2"/>
        <v>1066.66</v>
      </c>
      <c r="N15" s="84">
        <f t="shared" si="2"/>
        <v>1066.66</v>
      </c>
    </row>
    <row r="16" spans="1:14" ht="15">
      <c r="A16" s="19" t="s">
        <v>23</v>
      </c>
      <c r="B16" s="30"/>
      <c r="C16" s="20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>
      <c r="A17" s="85" t="s">
        <v>86</v>
      </c>
      <c r="B17" s="74">
        <v>18500</v>
      </c>
      <c r="C17" s="56"/>
      <c r="D17" s="56"/>
      <c r="E17" s="56"/>
      <c r="F17" s="16"/>
      <c r="G17" s="16"/>
      <c r="H17" s="16">
        <v>18500</v>
      </c>
      <c r="I17" s="16"/>
      <c r="J17" s="16"/>
      <c r="K17" s="16"/>
      <c r="L17" s="16"/>
      <c r="M17" s="16"/>
      <c r="N17" s="16"/>
    </row>
    <row r="18" spans="1:14" ht="15">
      <c r="A18" s="85" t="s">
        <v>87</v>
      </c>
      <c r="B18" s="74">
        <v>5350</v>
      </c>
      <c r="C18" s="16"/>
      <c r="D18" s="16"/>
      <c r="E18" s="16"/>
      <c r="F18" s="16"/>
      <c r="G18" s="74">
        <v>5350</v>
      </c>
      <c r="H18" s="16"/>
      <c r="I18" s="16"/>
      <c r="J18" s="16"/>
      <c r="K18" s="16"/>
      <c r="L18" s="16"/>
      <c r="M18" s="16"/>
      <c r="N18" s="16"/>
    </row>
    <row r="19" spans="1:14" ht="15">
      <c r="A19" s="86" t="s">
        <v>88</v>
      </c>
      <c r="B19" s="74">
        <f>550+4600</f>
        <v>5150</v>
      </c>
      <c r="C19" s="16"/>
      <c r="D19" s="16"/>
      <c r="E19" s="16"/>
      <c r="F19" s="74">
        <f>550+4600</f>
        <v>5150</v>
      </c>
      <c r="G19" s="16"/>
      <c r="H19" s="16"/>
      <c r="I19" s="16"/>
      <c r="J19" s="16"/>
      <c r="K19" s="16"/>
      <c r="L19" s="16"/>
      <c r="M19" s="16"/>
      <c r="N19" s="16"/>
    </row>
    <row r="20" spans="1:14" ht="15">
      <c r="A20" s="86" t="s">
        <v>89</v>
      </c>
      <c r="B20" s="74">
        <v>14000</v>
      </c>
      <c r="C20" s="16"/>
      <c r="D20" s="16"/>
      <c r="E20" s="74">
        <v>14000</v>
      </c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15.75" thickBot="1">
      <c r="A21" s="86" t="s">
        <v>90</v>
      </c>
      <c r="B21" s="74">
        <v>46000</v>
      </c>
      <c r="C21" s="16"/>
      <c r="D21" s="52">
        <v>15000</v>
      </c>
      <c r="E21" s="16"/>
      <c r="F21" s="52"/>
      <c r="G21" s="16"/>
      <c r="H21" s="16"/>
      <c r="I21" s="16">
        <v>20000</v>
      </c>
      <c r="J21" s="16"/>
      <c r="K21" s="16"/>
      <c r="L21" s="16">
        <v>11000</v>
      </c>
      <c r="M21" s="16"/>
      <c r="N21" s="16"/>
    </row>
    <row r="22" spans="1:14" ht="15.75" thickBot="1">
      <c r="A22" s="18" t="s">
        <v>18</v>
      </c>
      <c r="B22" s="29">
        <f>SUM(B17:B21)</f>
        <v>89000</v>
      </c>
      <c r="C22" s="21"/>
      <c r="D22" s="15">
        <v>15000</v>
      </c>
      <c r="E22" s="21">
        <v>14000</v>
      </c>
      <c r="F22" s="87">
        <f>550+4600</f>
        <v>5150</v>
      </c>
      <c r="G22" s="21">
        <v>5350</v>
      </c>
      <c r="H22" s="21">
        <v>18500</v>
      </c>
      <c r="I22" s="21">
        <v>20000</v>
      </c>
      <c r="J22" s="21"/>
      <c r="K22" s="21"/>
      <c r="L22" s="21">
        <v>11000</v>
      </c>
      <c r="M22" s="21"/>
      <c r="N22" s="21"/>
    </row>
    <row r="23" spans="1:14" ht="15">
      <c r="A23" s="22" t="s">
        <v>33</v>
      </c>
      <c r="B23" s="31"/>
      <c r="C23" s="23"/>
      <c r="D23" s="34"/>
      <c r="E23" s="23"/>
      <c r="F23" s="34"/>
      <c r="G23" s="23"/>
      <c r="H23" s="23"/>
      <c r="I23" s="23"/>
      <c r="J23" s="23"/>
      <c r="K23" s="23"/>
      <c r="L23" s="23"/>
      <c r="M23" s="23"/>
      <c r="N23" s="23"/>
    </row>
    <row r="24" spans="1:14" ht="15">
      <c r="A24" s="88" t="s">
        <v>36</v>
      </c>
      <c r="B24" s="79">
        <v>10000</v>
      </c>
      <c r="C24" s="89"/>
      <c r="D24" s="23"/>
      <c r="E24" s="23">
        <v>5000</v>
      </c>
      <c r="F24" s="23"/>
      <c r="G24" s="23"/>
      <c r="H24" s="23"/>
      <c r="I24" s="23"/>
      <c r="J24" s="23">
        <v>5000</v>
      </c>
      <c r="K24" s="23"/>
      <c r="L24" s="23"/>
      <c r="M24" s="23"/>
      <c r="N24" s="23"/>
    </row>
    <row r="25" spans="1:14" ht="15.75" thickBot="1">
      <c r="A25" s="88" t="s">
        <v>35</v>
      </c>
      <c r="B25" s="79">
        <v>14700</v>
      </c>
      <c r="C25" s="89"/>
      <c r="D25" s="23">
        <v>7000</v>
      </c>
      <c r="E25" s="23"/>
      <c r="F25" s="23"/>
      <c r="G25" s="23"/>
      <c r="H25" s="23"/>
      <c r="I25" s="23">
        <v>5000</v>
      </c>
      <c r="J25" s="23"/>
      <c r="K25" s="23"/>
      <c r="L25" s="23"/>
      <c r="M25" s="23">
        <v>2700</v>
      </c>
      <c r="N25" s="23"/>
    </row>
    <row r="26" spans="1:14" s="50" customFormat="1" ht="15.75" thickBot="1">
      <c r="A26" s="83" t="s">
        <v>18</v>
      </c>
      <c r="B26" s="29">
        <f>B24+B25</f>
        <v>24700</v>
      </c>
      <c r="C26" s="21"/>
      <c r="D26" s="21">
        <v>7000</v>
      </c>
      <c r="E26" s="21">
        <v>5000</v>
      </c>
      <c r="F26" s="21"/>
      <c r="G26" s="21"/>
      <c r="H26" s="21"/>
      <c r="I26" s="21">
        <v>5000</v>
      </c>
      <c r="J26" s="21">
        <v>5000</v>
      </c>
      <c r="K26" s="21"/>
      <c r="L26" s="21"/>
      <c r="M26" s="21">
        <v>2700</v>
      </c>
      <c r="N26" s="21"/>
    </row>
    <row r="27" spans="1:14" ht="20.25" customHeight="1" thickBot="1">
      <c r="A27" s="90" t="s">
        <v>34</v>
      </c>
      <c r="B27" s="29">
        <f>B12+B15+B22+B26</f>
        <v>128840</v>
      </c>
      <c r="C27" s="21">
        <f>C12+C15</f>
        <v>1261.67</v>
      </c>
      <c r="D27" s="21">
        <f aca="true" t="shared" si="3" ref="D27:N27">D12+D15+D22+D26</f>
        <v>23261.67</v>
      </c>
      <c r="E27" s="21">
        <f t="shared" si="3"/>
        <v>20261.67</v>
      </c>
      <c r="F27" s="21">
        <f t="shared" si="3"/>
        <v>6411.67</v>
      </c>
      <c r="G27" s="21">
        <f t="shared" si="3"/>
        <v>6611.67</v>
      </c>
      <c r="H27" s="21">
        <f t="shared" si="3"/>
        <v>19761.67</v>
      </c>
      <c r="I27" s="21">
        <f t="shared" si="3"/>
        <v>26261.67</v>
      </c>
      <c r="J27" s="21">
        <f t="shared" si="3"/>
        <v>6261.67</v>
      </c>
      <c r="K27" s="21">
        <f t="shared" si="3"/>
        <v>1261.66</v>
      </c>
      <c r="L27" s="21">
        <f t="shared" si="3"/>
        <v>12261.66</v>
      </c>
      <c r="M27" s="21">
        <f t="shared" si="3"/>
        <v>3961.66</v>
      </c>
      <c r="N27" s="21">
        <f t="shared" si="3"/>
        <v>1261.66</v>
      </c>
    </row>
  </sheetData>
  <sheetProtection/>
  <mergeCells count="3">
    <mergeCell ref="A1:M1"/>
    <mergeCell ref="A2:M2"/>
    <mergeCell ref="A3:L3"/>
  </mergeCell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42.421875" style="1" customWidth="1"/>
    <col min="2" max="2" width="15.7109375" style="24" customWidth="1"/>
    <col min="3" max="3" width="10.7109375" style="1" customWidth="1"/>
    <col min="4" max="4" width="10.57421875" style="1" customWidth="1"/>
    <col min="5" max="5" width="12.00390625" style="1" customWidth="1"/>
    <col min="6" max="6" width="12.57421875" style="1" customWidth="1"/>
    <col min="7" max="7" width="10.28125" style="1" customWidth="1"/>
    <col min="8" max="8" width="11.140625" style="1" customWidth="1"/>
    <col min="9" max="9" width="10.421875" style="1" customWidth="1"/>
    <col min="10" max="10" width="10.7109375" style="1" customWidth="1"/>
    <col min="11" max="11" width="11.00390625" style="1" customWidth="1"/>
    <col min="12" max="12" width="10.28125" style="1" customWidth="1"/>
    <col min="13" max="13" width="11.28125" style="1" customWidth="1"/>
    <col min="14" max="14" width="11.00390625" style="1" customWidth="1"/>
    <col min="15" max="16384" width="9.140625" style="1" customWidth="1"/>
  </cols>
  <sheetData>
    <row r="1" spans="1:13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2" ht="21">
      <c r="A3" s="41" t="s">
        <v>91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ht="15">
      <c r="A4" s="10" t="s">
        <v>2</v>
      </c>
      <c r="B4" s="12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pans="1:14" ht="15">
      <c r="A5" s="11" t="s">
        <v>16</v>
      </c>
      <c r="B5" s="12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">
      <c r="A6" s="11" t="s">
        <v>17</v>
      </c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">
      <c r="A7" s="33"/>
      <c r="B7" s="16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4" ht="15">
      <c r="A8" s="33"/>
      <c r="B8" s="1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">
      <c r="A9" s="42">
        <v>221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256" s="45" customFormat="1" ht="15">
      <c r="A10" s="43" t="s">
        <v>46</v>
      </c>
      <c r="B10" s="43" t="s">
        <v>48</v>
      </c>
      <c r="C10" s="43" t="s">
        <v>48</v>
      </c>
      <c r="D10" s="43" t="s">
        <v>48</v>
      </c>
      <c r="E10" s="43" t="s">
        <v>48</v>
      </c>
      <c r="F10" s="43" t="s">
        <v>48</v>
      </c>
      <c r="G10" s="43" t="s">
        <v>48</v>
      </c>
      <c r="H10" s="43" t="s">
        <v>48</v>
      </c>
      <c r="I10" s="43" t="s">
        <v>48</v>
      </c>
      <c r="J10" s="43" t="s">
        <v>48</v>
      </c>
      <c r="K10" s="43" t="s">
        <v>48</v>
      </c>
      <c r="L10" s="43" t="s">
        <v>48</v>
      </c>
      <c r="M10" s="43" t="s">
        <v>48</v>
      </c>
      <c r="N10" s="43" t="s">
        <v>48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  <c r="IU10" s="44"/>
      <c r="IV10" s="44"/>
    </row>
    <row r="11" spans="1:256" s="45" customFormat="1" ht="15.75" thickBot="1">
      <c r="A11" s="46" t="s">
        <v>47</v>
      </c>
      <c r="B11" s="46" t="s">
        <v>48</v>
      </c>
      <c r="C11" s="46" t="s">
        <v>48</v>
      </c>
      <c r="D11" s="46" t="s">
        <v>48</v>
      </c>
      <c r="E11" s="46" t="s">
        <v>48</v>
      </c>
      <c r="F11" s="46" t="s">
        <v>48</v>
      </c>
      <c r="G11" s="46" t="s">
        <v>48</v>
      </c>
      <c r="H11" s="46" t="s">
        <v>48</v>
      </c>
      <c r="I11" s="46" t="s">
        <v>48</v>
      </c>
      <c r="J11" s="46" t="s">
        <v>48</v>
      </c>
      <c r="K11" s="46" t="s">
        <v>48</v>
      </c>
      <c r="L11" s="46" t="s">
        <v>48</v>
      </c>
      <c r="M11" s="46" t="s">
        <v>48</v>
      </c>
      <c r="N11" s="46" t="s">
        <v>48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  <c r="IU11" s="44"/>
      <c r="IV11" s="44"/>
    </row>
    <row r="12" spans="1:14" s="50" customFormat="1" ht="15.75" thickBot="1">
      <c r="A12" s="47" t="s">
        <v>18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9">
        <v>0</v>
      </c>
    </row>
    <row r="13" spans="1:14" ht="15">
      <c r="A13" s="51" t="s">
        <v>49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>
      <c r="A14" s="43" t="s">
        <v>50</v>
      </c>
      <c r="B14" s="16">
        <v>239750</v>
      </c>
      <c r="C14" s="16">
        <v>19979.16</v>
      </c>
      <c r="D14" s="16">
        <v>19979.17</v>
      </c>
      <c r="E14" s="16">
        <v>19979.17</v>
      </c>
      <c r="F14" s="16">
        <v>19979.17</v>
      </c>
      <c r="G14" s="16">
        <v>19979.17</v>
      </c>
      <c r="H14" s="16">
        <v>19979.17</v>
      </c>
      <c r="I14" s="16">
        <v>19979.17</v>
      </c>
      <c r="J14" s="16">
        <v>19979.17</v>
      </c>
      <c r="K14" s="16">
        <v>19979.17</v>
      </c>
      <c r="L14" s="16">
        <v>19979.16</v>
      </c>
      <c r="M14" s="16">
        <v>19979.16</v>
      </c>
      <c r="N14" s="16">
        <v>19979.16</v>
      </c>
    </row>
    <row r="15" spans="1:14" ht="15">
      <c r="A15" s="43" t="s">
        <v>51</v>
      </c>
      <c r="B15" s="16">
        <v>386000</v>
      </c>
      <c r="C15" s="16">
        <v>32166.66</v>
      </c>
      <c r="D15" s="16">
        <v>32166.67</v>
      </c>
      <c r="E15" s="16">
        <v>32166.67</v>
      </c>
      <c r="F15" s="16">
        <v>32166.67</v>
      </c>
      <c r="G15" s="16">
        <v>32166.67</v>
      </c>
      <c r="H15" s="16">
        <v>32166.67</v>
      </c>
      <c r="I15" s="16">
        <v>32166.67</v>
      </c>
      <c r="J15" s="16">
        <v>32166.67</v>
      </c>
      <c r="K15" s="16">
        <v>32166.67</v>
      </c>
      <c r="L15" s="16">
        <v>32166.66</v>
      </c>
      <c r="M15" s="16">
        <v>32166.66</v>
      </c>
      <c r="N15" s="16">
        <v>32166.66</v>
      </c>
    </row>
    <row r="16" spans="1:14" ht="22.5" customHeight="1" thickBot="1">
      <c r="A16" s="46" t="s">
        <v>52</v>
      </c>
      <c r="B16" s="52">
        <v>74250</v>
      </c>
      <c r="C16" s="52">
        <v>6187.5</v>
      </c>
      <c r="D16" s="52">
        <v>6187.5</v>
      </c>
      <c r="E16" s="52">
        <v>6187.5</v>
      </c>
      <c r="F16" s="52">
        <v>6187.5</v>
      </c>
      <c r="G16" s="52">
        <v>6187.5</v>
      </c>
      <c r="H16" s="52">
        <v>6187.5</v>
      </c>
      <c r="I16" s="52">
        <v>6187.5</v>
      </c>
      <c r="J16" s="52">
        <v>6187.5</v>
      </c>
      <c r="K16" s="52">
        <v>6187.5</v>
      </c>
      <c r="L16" s="52">
        <v>6187.5</v>
      </c>
      <c r="M16" s="52">
        <v>6187.5</v>
      </c>
      <c r="N16" s="52">
        <v>6187.5</v>
      </c>
    </row>
    <row r="17" spans="1:14" ht="28.5" customHeight="1" thickBot="1">
      <c r="A17" s="47" t="s">
        <v>18</v>
      </c>
      <c r="B17" s="48">
        <f>SUM(B14:B16)</f>
        <v>700000</v>
      </c>
      <c r="C17" s="53">
        <f aca="true" t="shared" si="0" ref="C17:N17">C14+C15+C16</f>
        <v>58333.32</v>
      </c>
      <c r="D17" s="53">
        <f t="shared" si="0"/>
        <v>58333.34</v>
      </c>
      <c r="E17" s="53">
        <f t="shared" si="0"/>
        <v>58333.34</v>
      </c>
      <c r="F17" s="53">
        <f t="shared" si="0"/>
        <v>58333.34</v>
      </c>
      <c r="G17" s="53">
        <f t="shared" si="0"/>
        <v>58333.34</v>
      </c>
      <c r="H17" s="53">
        <f t="shared" si="0"/>
        <v>58333.34</v>
      </c>
      <c r="I17" s="53">
        <f t="shared" si="0"/>
        <v>58333.34</v>
      </c>
      <c r="J17" s="53">
        <f t="shared" si="0"/>
        <v>58333.34</v>
      </c>
      <c r="K17" s="53">
        <f t="shared" si="0"/>
        <v>58333.34</v>
      </c>
      <c r="L17" s="53">
        <f t="shared" si="0"/>
        <v>58333.32</v>
      </c>
      <c r="M17" s="53">
        <f t="shared" si="0"/>
        <v>58333.32</v>
      </c>
      <c r="N17" s="53">
        <f t="shared" si="0"/>
        <v>58333.32</v>
      </c>
    </row>
    <row r="18" spans="1:14" ht="15">
      <c r="A18" s="51" t="s">
        <v>53</v>
      </c>
      <c r="B18" s="17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</row>
    <row r="19" spans="1:14" ht="15">
      <c r="A19" s="54" t="s">
        <v>54</v>
      </c>
      <c r="B19" s="16">
        <v>36000</v>
      </c>
      <c r="C19" s="23">
        <v>3000</v>
      </c>
      <c r="D19" s="23">
        <v>3000</v>
      </c>
      <c r="E19" s="23">
        <v>3000</v>
      </c>
      <c r="F19" s="23">
        <v>3000</v>
      </c>
      <c r="G19" s="23">
        <v>3000</v>
      </c>
      <c r="H19" s="23">
        <v>3000</v>
      </c>
      <c r="I19" s="23">
        <v>3000</v>
      </c>
      <c r="J19" s="23">
        <v>3000</v>
      </c>
      <c r="K19" s="23">
        <v>3000</v>
      </c>
      <c r="L19" s="23">
        <v>3000</v>
      </c>
      <c r="M19" s="23">
        <v>3000</v>
      </c>
      <c r="N19" s="23">
        <v>3000</v>
      </c>
    </row>
    <row r="20" spans="1:14" ht="15">
      <c r="A20" s="54" t="s">
        <v>55</v>
      </c>
      <c r="B20" s="16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s="50" customFormat="1" ht="15">
      <c r="A21" s="43" t="s">
        <v>56</v>
      </c>
      <c r="B21" s="16">
        <v>24720</v>
      </c>
      <c r="C21" s="55">
        <v>2060</v>
      </c>
      <c r="D21" s="55">
        <v>2060</v>
      </c>
      <c r="E21" s="55">
        <v>2060</v>
      </c>
      <c r="F21" s="55">
        <v>2060</v>
      </c>
      <c r="G21" s="55">
        <v>2060</v>
      </c>
      <c r="H21" s="55">
        <v>2060</v>
      </c>
      <c r="I21" s="55">
        <v>2060</v>
      </c>
      <c r="J21" s="55">
        <v>2060</v>
      </c>
      <c r="K21" s="55">
        <v>2060</v>
      </c>
      <c r="L21" s="55">
        <v>2060</v>
      </c>
      <c r="M21" s="55">
        <v>2060</v>
      </c>
      <c r="N21" s="55">
        <v>2060</v>
      </c>
    </row>
    <row r="22" spans="1:14" ht="20.25" customHeight="1">
      <c r="A22" s="43" t="s">
        <v>57</v>
      </c>
      <c r="B22" s="16">
        <f>15790.8+28423.44</f>
        <v>44214.24</v>
      </c>
      <c r="C22" s="55">
        <v>3684.52</v>
      </c>
      <c r="D22" s="55">
        <v>3684.52</v>
      </c>
      <c r="E22" s="55">
        <v>3684.52</v>
      </c>
      <c r="F22" s="55">
        <v>3684.52</v>
      </c>
      <c r="G22" s="55">
        <v>3684.52</v>
      </c>
      <c r="H22" s="55">
        <v>3684.52</v>
      </c>
      <c r="I22" s="55">
        <v>3684.52</v>
      </c>
      <c r="J22" s="55">
        <v>3684.52</v>
      </c>
      <c r="K22" s="55">
        <v>3684.52</v>
      </c>
      <c r="L22" s="55">
        <v>3684.52</v>
      </c>
      <c r="M22" s="55">
        <v>3684.52</v>
      </c>
      <c r="N22" s="55">
        <v>3684.52</v>
      </c>
    </row>
    <row r="23" spans="1:14" ht="15">
      <c r="A23" s="43" t="s">
        <v>58</v>
      </c>
      <c r="B23" s="16">
        <v>24010.8</v>
      </c>
      <c r="C23" s="56">
        <v>2000.9</v>
      </c>
      <c r="D23" s="56">
        <v>2000.9</v>
      </c>
      <c r="E23" s="56">
        <v>2000.9</v>
      </c>
      <c r="F23" s="56">
        <v>2000.9</v>
      </c>
      <c r="G23" s="56">
        <v>2000.9</v>
      </c>
      <c r="H23" s="56">
        <v>2000.9</v>
      </c>
      <c r="I23" s="56">
        <v>2000.9</v>
      </c>
      <c r="J23" s="56">
        <v>2000.9</v>
      </c>
      <c r="K23" s="56">
        <v>2000.9</v>
      </c>
      <c r="L23" s="56">
        <v>2000.9</v>
      </c>
      <c r="M23" s="56">
        <v>2000.9</v>
      </c>
      <c r="N23" s="56">
        <v>2000.9</v>
      </c>
    </row>
    <row r="24" spans="1:14" ht="15">
      <c r="A24" s="43" t="s">
        <v>59</v>
      </c>
      <c r="B24" s="16">
        <v>8110</v>
      </c>
      <c r="C24" s="56">
        <v>675.84</v>
      </c>
      <c r="D24" s="56">
        <v>675.84</v>
      </c>
      <c r="E24" s="56">
        <v>675.84</v>
      </c>
      <c r="F24" s="56">
        <v>675.84</v>
      </c>
      <c r="G24" s="56">
        <v>675.83</v>
      </c>
      <c r="H24" s="56">
        <v>675.83</v>
      </c>
      <c r="I24" s="56">
        <v>675.83</v>
      </c>
      <c r="J24" s="56">
        <v>675.83</v>
      </c>
      <c r="K24" s="56">
        <v>675.83</v>
      </c>
      <c r="L24" s="56">
        <v>675.83</v>
      </c>
      <c r="M24" s="56">
        <v>675.83</v>
      </c>
      <c r="N24" s="56">
        <v>675.83</v>
      </c>
    </row>
    <row r="25" spans="1:14" ht="15">
      <c r="A25" s="43" t="s">
        <v>60</v>
      </c>
      <c r="B25" s="16">
        <v>26200</v>
      </c>
      <c r="C25" s="56">
        <v>2183.34</v>
      </c>
      <c r="D25" s="56">
        <v>2183.34</v>
      </c>
      <c r="E25" s="56">
        <v>2183.34</v>
      </c>
      <c r="F25" s="56">
        <v>2183.34</v>
      </c>
      <c r="G25" s="56">
        <v>2183.33</v>
      </c>
      <c r="H25" s="56">
        <v>2183.33</v>
      </c>
      <c r="I25" s="56">
        <v>2183.33</v>
      </c>
      <c r="J25" s="56">
        <v>2183.33</v>
      </c>
      <c r="K25" s="56">
        <v>2183.33</v>
      </c>
      <c r="L25" s="56">
        <v>2183.33</v>
      </c>
      <c r="M25" s="56">
        <v>2183.33</v>
      </c>
      <c r="N25" s="56">
        <v>2183.33</v>
      </c>
    </row>
    <row r="26" spans="1:14" ht="15">
      <c r="A26" s="43" t="s">
        <v>61</v>
      </c>
      <c r="B26" s="16">
        <v>0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</row>
    <row r="27" spans="1:14" ht="15">
      <c r="A27" s="43" t="s">
        <v>62</v>
      </c>
      <c r="B27" s="16">
        <v>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</row>
    <row r="28" spans="1:14" ht="15">
      <c r="A28" s="43" t="s">
        <v>63</v>
      </c>
      <c r="B28" s="57">
        <v>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5">
      <c r="A29" s="43" t="s">
        <v>64</v>
      </c>
      <c r="B29" s="57">
        <f>12000+24080</f>
        <v>36080</v>
      </c>
      <c r="C29" s="58"/>
      <c r="D29" s="58"/>
      <c r="E29" s="58"/>
      <c r="F29" s="58"/>
      <c r="G29" s="58">
        <v>36080</v>
      </c>
      <c r="H29" s="58"/>
      <c r="I29" s="58"/>
      <c r="J29" s="58"/>
      <c r="K29" s="58"/>
      <c r="L29" s="58"/>
      <c r="M29" s="58"/>
      <c r="N29" s="58"/>
    </row>
    <row r="30" spans="1:14" ht="15">
      <c r="A30" s="43" t="s">
        <v>65</v>
      </c>
      <c r="B30" s="57">
        <v>18000</v>
      </c>
      <c r="C30" s="58">
        <v>1500</v>
      </c>
      <c r="D30" s="58">
        <v>1500</v>
      </c>
      <c r="E30" s="58">
        <v>1500</v>
      </c>
      <c r="F30" s="58">
        <v>1500</v>
      </c>
      <c r="G30" s="58">
        <v>1500</v>
      </c>
      <c r="H30" s="58">
        <v>1500</v>
      </c>
      <c r="I30" s="58">
        <v>1500</v>
      </c>
      <c r="J30" s="58">
        <v>1500</v>
      </c>
      <c r="K30" s="58">
        <v>1500</v>
      </c>
      <c r="L30" s="58">
        <v>1500</v>
      </c>
      <c r="M30" s="58">
        <v>1500</v>
      </c>
      <c r="N30" s="58">
        <v>1500</v>
      </c>
    </row>
    <row r="31" spans="1:14" ht="15">
      <c r="A31" s="43" t="s">
        <v>66</v>
      </c>
      <c r="B31" s="57">
        <v>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15">
      <c r="A32" s="59" t="s">
        <v>67</v>
      </c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</row>
    <row r="33" spans="1:14" ht="15">
      <c r="A33" s="43" t="s">
        <v>68</v>
      </c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</row>
    <row r="34" spans="1:14" ht="15">
      <c r="A34" s="43" t="s">
        <v>69</v>
      </c>
      <c r="B34" s="57">
        <v>6579.5</v>
      </c>
      <c r="C34" s="58"/>
      <c r="D34" s="58"/>
      <c r="E34" s="58"/>
      <c r="F34" s="58"/>
      <c r="G34" s="58"/>
      <c r="H34" s="58"/>
      <c r="I34" s="58">
        <v>6579.5</v>
      </c>
      <c r="J34" s="58"/>
      <c r="K34" s="58"/>
      <c r="L34" s="58"/>
      <c r="M34" s="58"/>
      <c r="N34" s="58"/>
    </row>
    <row r="35" spans="1:14" ht="15">
      <c r="A35" s="43" t="s">
        <v>70</v>
      </c>
      <c r="B35" s="57">
        <v>3223.96</v>
      </c>
      <c r="C35" s="58"/>
      <c r="D35" s="58"/>
      <c r="E35" s="58"/>
      <c r="F35" s="58"/>
      <c r="G35" s="58"/>
      <c r="H35" s="58">
        <v>3223.96</v>
      </c>
      <c r="I35" s="58"/>
      <c r="J35" s="58"/>
      <c r="K35" s="58"/>
      <c r="L35" s="58"/>
      <c r="M35" s="58"/>
      <c r="N35" s="58"/>
    </row>
    <row r="36" spans="1:14" ht="15">
      <c r="A36" s="43" t="s">
        <v>71</v>
      </c>
      <c r="B36" s="57">
        <v>3000</v>
      </c>
      <c r="C36" s="58"/>
      <c r="D36" s="58"/>
      <c r="E36" s="58"/>
      <c r="F36" s="58">
        <v>3000</v>
      </c>
      <c r="G36" s="58"/>
      <c r="H36" s="58"/>
      <c r="I36" s="58"/>
      <c r="J36" s="58"/>
      <c r="K36" s="58"/>
      <c r="L36" s="58"/>
      <c r="M36" s="58"/>
      <c r="N36" s="58"/>
    </row>
    <row r="37" spans="1:14" ht="15">
      <c r="A37" s="43" t="s">
        <v>72</v>
      </c>
      <c r="B37" s="57">
        <v>6579.5</v>
      </c>
      <c r="C37" s="58"/>
      <c r="D37" s="58"/>
      <c r="E37" s="58"/>
      <c r="F37" s="58"/>
      <c r="G37" s="57">
        <v>6579.5</v>
      </c>
      <c r="H37" s="58"/>
      <c r="I37" s="58"/>
      <c r="J37" s="58"/>
      <c r="K37" s="58"/>
      <c r="L37" s="58"/>
      <c r="M37" s="58"/>
      <c r="N37" s="58"/>
    </row>
    <row r="38" spans="1:14" ht="15.75" thickBot="1">
      <c r="A38" s="46" t="s">
        <v>66</v>
      </c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</row>
    <row r="39" spans="1:14" ht="15.75" thickBot="1">
      <c r="A39" s="47" t="s">
        <v>18</v>
      </c>
      <c r="B39" s="62">
        <f>SUM(B19:B38)</f>
        <v>236717.99999999997</v>
      </c>
      <c r="C39" s="63">
        <f>C19+C21+C22+C23+C24+C25+C30+C33+C34+C35+C36+C37</f>
        <v>15104.6</v>
      </c>
      <c r="D39" s="63">
        <f aca="true" t="shared" si="1" ref="D39:N39">D19+D21+D22+D23+D24+D25+D30+D33+D34+D35+D36+D37</f>
        <v>15104.6</v>
      </c>
      <c r="E39" s="63">
        <f t="shared" si="1"/>
        <v>15104.6</v>
      </c>
      <c r="F39" s="63">
        <f t="shared" si="1"/>
        <v>18104.6</v>
      </c>
      <c r="G39" s="63">
        <f>G19+G21+G22+G23+G24+G25+G29+G30+G33+G34+G35+G36+G37</f>
        <v>57764.08</v>
      </c>
      <c r="H39" s="63">
        <f t="shared" si="1"/>
        <v>18328.54</v>
      </c>
      <c r="I39" s="63">
        <f t="shared" si="1"/>
        <v>21684.08</v>
      </c>
      <c r="J39" s="63">
        <f t="shared" si="1"/>
        <v>15104.58</v>
      </c>
      <c r="K39" s="63">
        <f t="shared" si="1"/>
        <v>15104.58</v>
      </c>
      <c r="L39" s="63">
        <f t="shared" si="1"/>
        <v>15104.58</v>
      </c>
      <c r="M39" s="63">
        <f t="shared" si="1"/>
        <v>15104.58</v>
      </c>
      <c r="N39" s="63">
        <f t="shared" si="1"/>
        <v>15104.58</v>
      </c>
    </row>
    <row r="40" spans="1:14" ht="15">
      <c r="A40" s="51" t="s">
        <v>23</v>
      </c>
      <c r="B40" s="6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5">
      <c r="A41" s="43" t="s">
        <v>73</v>
      </c>
      <c r="B41" s="57">
        <v>24000</v>
      </c>
      <c r="C41" s="58">
        <v>2000</v>
      </c>
      <c r="D41" s="58">
        <v>2000</v>
      </c>
      <c r="E41" s="58">
        <v>2000</v>
      </c>
      <c r="F41" s="58">
        <v>2000</v>
      </c>
      <c r="G41" s="58">
        <v>2000</v>
      </c>
      <c r="H41" s="58">
        <v>2000</v>
      </c>
      <c r="I41" s="58">
        <v>2000</v>
      </c>
      <c r="J41" s="58">
        <v>2000</v>
      </c>
      <c r="K41" s="58">
        <v>2000</v>
      </c>
      <c r="L41" s="58">
        <v>2000</v>
      </c>
      <c r="M41" s="58">
        <v>2000</v>
      </c>
      <c r="N41" s="58">
        <v>2000</v>
      </c>
    </row>
    <row r="42" spans="1:14" ht="15">
      <c r="A42" s="43" t="s">
        <v>74</v>
      </c>
      <c r="B42" s="57">
        <v>16650</v>
      </c>
      <c r="C42" s="58"/>
      <c r="D42" s="58"/>
      <c r="E42" s="58"/>
      <c r="F42" s="58"/>
      <c r="G42" s="57">
        <v>16650</v>
      </c>
      <c r="H42" s="58"/>
      <c r="I42" s="58"/>
      <c r="J42" s="58"/>
      <c r="K42" s="58"/>
      <c r="L42" s="58"/>
      <c r="M42" s="58"/>
      <c r="N42" s="58"/>
    </row>
    <row r="43" spans="1:14" ht="15">
      <c r="A43" s="43" t="s">
        <v>75</v>
      </c>
      <c r="B43" s="57">
        <v>11050</v>
      </c>
      <c r="C43" s="58"/>
      <c r="D43" s="58"/>
      <c r="E43" s="58"/>
      <c r="F43" s="58"/>
      <c r="G43" s="57">
        <v>11050</v>
      </c>
      <c r="H43" s="58"/>
      <c r="I43" s="58"/>
      <c r="J43" s="58"/>
      <c r="K43" s="58"/>
      <c r="L43" s="58"/>
      <c r="M43" s="58"/>
      <c r="N43" s="58"/>
    </row>
    <row r="44" spans="1:14" ht="15">
      <c r="A44" s="65" t="s">
        <v>76</v>
      </c>
      <c r="B44" s="57">
        <v>0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</row>
    <row r="45" spans="1:14" ht="15">
      <c r="A45" s="65" t="s">
        <v>77</v>
      </c>
      <c r="B45" s="57">
        <v>0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</row>
    <row r="46" spans="1:14" ht="15">
      <c r="A46" s="65" t="s">
        <v>78</v>
      </c>
      <c r="B46" s="57">
        <v>0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</row>
    <row r="47" spans="1:14" ht="15">
      <c r="A47" s="65" t="s">
        <v>79</v>
      </c>
      <c r="B47" s="57">
        <v>0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</row>
    <row r="48" spans="1:14" ht="15">
      <c r="A48" s="65" t="s">
        <v>80</v>
      </c>
      <c r="B48" s="57">
        <v>0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49" spans="1:14" ht="15.75" thickBot="1">
      <c r="A49" s="66" t="s">
        <v>81</v>
      </c>
      <c r="B49" s="60">
        <v>0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4" ht="15.75" thickBot="1">
      <c r="A50" s="47" t="s">
        <v>18</v>
      </c>
      <c r="B50" s="62">
        <f>SUM(B41:B49)</f>
        <v>51700</v>
      </c>
      <c r="C50" s="63">
        <f>C41+C42+C43+C44+C45</f>
        <v>2000</v>
      </c>
      <c r="D50" s="63">
        <f aca="true" t="shared" si="2" ref="D50:N50">D41+D42+D43+D44+D45</f>
        <v>2000</v>
      </c>
      <c r="E50" s="63">
        <f t="shared" si="2"/>
        <v>2000</v>
      </c>
      <c r="F50" s="63">
        <f t="shared" si="2"/>
        <v>2000</v>
      </c>
      <c r="G50" s="63">
        <f t="shared" si="2"/>
        <v>29700</v>
      </c>
      <c r="H50" s="63">
        <f t="shared" si="2"/>
        <v>2000</v>
      </c>
      <c r="I50" s="63">
        <f t="shared" si="2"/>
        <v>2000</v>
      </c>
      <c r="J50" s="63">
        <f t="shared" si="2"/>
        <v>2000</v>
      </c>
      <c r="K50" s="63">
        <f t="shared" si="2"/>
        <v>2000</v>
      </c>
      <c r="L50" s="63">
        <f t="shared" si="2"/>
        <v>2000</v>
      </c>
      <c r="M50" s="63">
        <f t="shared" si="2"/>
        <v>2000</v>
      </c>
      <c r="N50" s="63">
        <f t="shared" si="2"/>
        <v>2000</v>
      </c>
    </row>
    <row r="51" spans="1:14" ht="15">
      <c r="A51" s="51" t="s">
        <v>82</v>
      </c>
      <c r="B51" s="6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30">
      <c r="A52" s="67" t="s">
        <v>83</v>
      </c>
      <c r="B52" s="60">
        <v>100000</v>
      </c>
      <c r="C52" s="61"/>
      <c r="D52" s="61"/>
      <c r="E52" s="61"/>
      <c r="F52" s="61"/>
      <c r="G52" s="61"/>
      <c r="H52" s="61">
        <v>50000</v>
      </c>
      <c r="I52" s="61">
        <v>50000</v>
      </c>
      <c r="J52" s="61"/>
      <c r="K52" s="61"/>
      <c r="L52" s="61"/>
      <c r="M52" s="61"/>
      <c r="N52" s="61"/>
    </row>
    <row r="53" spans="1:14" ht="15">
      <c r="A53" s="68"/>
      <c r="B53" s="6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30">
      <c r="A54" s="69" t="s">
        <v>84</v>
      </c>
      <c r="B54" s="57">
        <v>1562800</v>
      </c>
      <c r="C54" s="58">
        <v>130233.33</v>
      </c>
      <c r="D54" s="58">
        <v>130233.34</v>
      </c>
      <c r="E54" s="58">
        <v>130233.34</v>
      </c>
      <c r="F54" s="58">
        <v>130233.34</v>
      </c>
      <c r="G54" s="58">
        <v>130233.33</v>
      </c>
      <c r="H54" s="58">
        <v>130233.34</v>
      </c>
      <c r="I54" s="58">
        <v>130233.33</v>
      </c>
      <c r="J54" s="58">
        <v>130233.33</v>
      </c>
      <c r="K54" s="58">
        <v>130233.33</v>
      </c>
      <c r="L54" s="58">
        <v>130233.33</v>
      </c>
      <c r="M54" s="58">
        <v>130233.33</v>
      </c>
      <c r="N54" s="58">
        <v>130233.33</v>
      </c>
    </row>
    <row r="55" spans="1:14" ht="38.25" customHeight="1" thickBot="1">
      <c r="A55" s="70" t="s">
        <v>85</v>
      </c>
      <c r="B55" s="60">
        <v>0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</row>
    <row r="56" spans="1:14" ht="24.75" customHeight="1" thickBot="1">
      <c r="A56" s="47" t="s">
        <v>18</v>
      </c>
      <c r="B56" s="71">
        <f>B52+B54</f>
        <v>1662800</v>
      </c>
      <c r="C56" s="71">
        <f aca="true" t="shared" si="3" ref="C56:N56">C52+C54</f>
        <v>130233.33</v>
      </c>
      <c r="D56" s="71">
        <f t="shared" si="3"/>
        <v>130233.34</v>
      </c>
      <c r="E56" s="71">
        <f t="shared" si="3"/>
        <v>130233.34</v>
      </c>
      <c r="F56" s="71">
        <f t="shared" si="3"/>
        <v>130233.34</v>
      </c>
      <c r="G56" s="71">
        <f t="shared" si="3"/>
        <v>130233.33</v>
      </c>
      <c r="H56" s="71">
        <f t="shared" si="3"/>
        <v>180233.34</v>
      </c>
      <c r="I56" s="71">
        <f t="shared" si="3"/>
        <v>180233.33000000002</v>
      </c>
      <c r="J56" s="71">
        <f t="shared" si="3"/>
        <v>130233.33</v>
      </c>
      <c r="K56" s="71">
        <f>K52+K54</f>
        <v>130233.33</v>
      </c>
      <c r="L56" s="71">
        <f t="shared" si="3"/>
        <v>130233.33</v>
      </c>
      <c r="M56" s="71">
        <f t="shared" si="3"/>
        <v>130233.33</v>
      </c>
      <c r="N56" s="71">
        <f t="shared" si="3"/>
        <v>130233.33</v>
      </c>
    </row>
    <row r="57" spans="1:14" ht="15">
      <c r="A57" s="72" t="s">
        <v>34</v>
      </c>
      <c r="B57" s="64">
        <f>B12+B17+B39+B50+B56</f>
        <v>2651218</v>
      </c>
      <c r="C57" s="38">
        <f>C17+C39+C50+C56</f>
        <v>205671.25</v>
      </c>
      <c r="D57" s="38">
        <f aca="true" t="shared" si="4" ref="D57:N57">D17+D39+D50+D56</f>
        <v>205671.28</v>
      </c>
      <c r="E57" s="38">
        <f t="shared" si="4"/>
        <v>205671.28</v>
      </c>
      <c r="F57" s="38">
        <f t="shared" si="4"/>
        <v>208671.28</v>
      </c>
      <c r="G57" s="38">
        <f t="shared" si="4"/>
        <v>276030.75</v>
      </c>
      <c r="H57" s="38">
        <f t="shared" si="4"/>
        <v>258895.22</v>
      </c>
      <c r="I57" s="38">
        <f t="shared" si="4"/>
        <v>262250.75</v>
      </c>
      <c r="J57" s="38">
        <f t="shared" si="4"/>
        <v>205671.25</v>
      </c>
      <c r="K57" s="38">
        <f t="shared" si="4"/>
        <v>205671.25</v>
      </c>
      <c r="L57" s="38">
        <f t="shared" si="4"/>
        <v>205671.22999999998</v>
      </c>
      <c r="M57" s="38">
        <f t="shared" si="4"/>
        <v>205671.22999999998</v>
      </c>
      <c r="N57" s="38">
        <f t="shared" si="4"/>
        <v>205671.22999999998</v>
      </c>
    </row>
  </sheetData>
  <sheetProtection/>
  <mergeCells count="3">
    <mergeCell ref="A1:M1"/>
    <mergeCell ref="A2:M2"/>
    <mergeCell ref="A3:L3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2017-01-19T01:20:50Z</dcterms:modified>
  <cp:category/>
  <cp:version/>
  <cp:contentType/>
  <cp:contentStatus/>
</cp:coreProperties>
</file>